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49" i="1"/>
  <c r="H33" i="1"/>
  <c r="H20" i="1"/>
  <c r="H21" i="1"/>
  <c r="H24" i="1"/>
  <c r="H19" i="1" l="1"/>
  <c r="H31" i="1" l="1"/>
  <c r="H16" i="1"/>
  <c r="H28" i="1"/>
  <c r="H27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<sst xmlns="http://schemas.openxmlformats.org/spreadsheetml/2006/main" count="48" uniqueCount="28">
  <si>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</si>
  <si>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</si>
  <si>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</si>
  <si>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</si>
  <si>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</si>
  <si>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</si>
  <si>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</si>
  <si>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</si>
  <si>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</si>
  <si>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</si>
  <si>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</si>
  <si>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</si>
  <si>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</si>
  <si>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</si>
  <si>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</si>
  <si>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</si>
  <si>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</si>
  <si>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</si>
  <si>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</si>
  <si>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</si>
  <si>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</si>
  <si>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</si>
  <si>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</si>
  <si>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</si>
  <si>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</si>
  <si>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Dana:16.12.2019.</t>
  </si>
  <si>
    <t>Primljena i neutrošena participacija od 16.12.2019.</t>
  </si>
  <si>
    <t>Dana 16.12.2019.godine Dom zdravlja Požarevac nije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</si>
</sst>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B1" zoomScaleNormal="100" workbookViewId="0">
      <selection activeCell="B6" sqref="B6:D6"/>
    </sheetView>
  </sheetViews>
  <sheetFormatPr defaultRowHeight="15" x14ac:dyDescent="0.25"/>
  <cols>
    <col min="1" max="1" width="6.7109375" customWidth="1"/>
    <col min="2" max="2" width="39" customWidth="1"/>
    <col min="3" max="3" width="35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9" t="s">
        <v>0</v>
      </c>
      <c r="D2" s="39"/>
      <c r="E2" s="39"/>
      <c r="F2" s="39"/>
      <c r="G2" s="39"/>
    </row>
    <row r="4" spans="2:15" x14ac:dyDescent="0.25">
      <c r="B4" s="40" t="s">
        <v>1</v>
      </c>
      <c r="C4" s="40"/>
      <c r="D4" s="40"/>
    </row>
    <row r="5" spans="2:15" x14ac:dyDescent="0.25">
      <c r="B5" s="40" t="s">
        <v>7</v>
      </c>
      <c r="C5" s="40"/>
      <c r="D5" s="40"/>
    </row>
    <row r="6" spans="2:15" x14ac:dyDescent="0.25">
      <c r="B6" s="40" t="s">
        <v>8</v>
      </c>
      <c r="C6" s="40"/>
      <c r="D6" s="40"/>
    </row>
    <row r="7" spans="2:15" x14ac:dyDescent="0.25">
      <c r="I7" s="11"/>
      <c r="J7" s="11"/>
    </row>
    <row r="8" spans="2:15" x14ac:dyDescent="0.25">
      <c r="B8" s="41" t="s">
        <v>25</v>
      </c>
      <c r="C8" s="41"/>
      <c r="D8" s="41"/>
      <c r="E8" s="41"/>
      <c r="F8" s="41"/>
      <c r="G8" s="41"/>
      <c r="H8" s="4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6" t="s">
        <v>22</v>
      </c>
      <c r="C11" s="37"/>
      <c r="D11" s="37"/>
      <c r="E11" s="37"/>
      <c r="F11" s="38"/>
      <c r="G11" s="2" t="s">
        <v>5</v>
      </c>
      <c r="H11" s="2" t="s">
        <v>6</v>
      </c>
      <c r="I11" s="11"/>
      <c r="J11" s="11"/>
      <c r="K11" s="32"/>
      <c r="L11" s="32"/>
      <c r="M11" s="32"/>
      <c r="N11" s="32"/>
      <c r="O11" s="32"/>
    </row>
    <row r="12" spans="2:15" x14ac:dyDescent="0.25">
      <c r="B12" s="34" t="s">
        <v>20</v>
      </c>
      <c r="C12" s="34"/>
      <c r="D12" s="34"/>
      <c r="E12" s="34"/>
      <c r="F12" s="34"/>
      <c r="G12" s="14">
        <v>43815</v>
      </c>
      <c r="H12" s="23">
        <v>9361965.4299999997</v>
      </c>
      <c r="I12" s="11"/>
      <c r="J12" s="11"/>
      <c r="K12" s="9"/>
      <c r="L12" s="9"/>
      <c r="M12" s="9"/>
      <c r="N12" s="9"/>
      <c r="O12" s="9"/>
    </row>
    <row r="13" spans="2:15" x14ac:dyDescent="0.25">
      <c r="B13" s="33" t="s">
        <v>9</v>
      </c>
      <c r="C13" s="33"/>
      <c r="D13" s="33"/>
      <c r="E13" s="33"/>
      <c r="F13" s="33"/>
      <c r="G13" s="24">
        <v>43815</v>
      </c>
      <c r="H13" s="3">
        <f>H14+H25-H32-H42</f>
        <v>8756717.7300000004</v>
      </c>
      <c r="I13" s="11"/>
      <c r="J13" s="11"/>
      <c r="K13" s="9"/>
      <c r="L13" s="9"/>
      <c r="M13" s="9"/>
      <c r="N13" s="9"/>
      <c r="O13" s="9"/>
    </row>
    <row r="14" spans="2:15" x14ac:dyDescent="0.25">
      <c r="B14" s="35" t="s">
        <v>23</v>
      </c>
      <c r="C14" s="35"/>
      <c r="D14" s="35"/>
      <c r="E14" s="35"/>
      <c r="F14" s="35"/>
      <c r="G14" s="16">
        <v>43815</v>
      </c>
      <c r="H14" s="4">
        <f>H15+H16+H17+H18+H19+H20+H21+H22+H23+H24</f>
        <v>25157778.630000003</v>
      </c>
      <c r="I14" s="11"/>
      <c r="J14" s="11"/>
      <c r="K14" s="9"/>
      <c r="L14" s="9"/>
      <c r="M14" s="9"/>
      <c r="N14" s="9"/>
      <c r="O14" s="9"/>
    </row>
    <row r="15" spans="2:15" x14ac:dyDescent="0.25">
      <c r="B15" s="29" t="s">
        <v>10</v>
      </c>
      <c r="C15" s="30"/>
      <c r="D15" s="30"/>
      <c r="E15" s="30"/>
      <c r="F15" s="31"/>
      <c r="G15" s="12"/>
      <c r="H15" s="15">
        <v>17438194.460000001</v>
      </c>
      <c r="I15" s="11"/>
      <c r="J15" s="11"/>
      <c r="K15" s="8"/>
    </row>
    <row r="16" spans="2:15" x14ac:dyDescent="0.25">
      <c r="B16" s="29" t="s">
        <v>11</v>
      </c>
      <c r="C16" s="30"/>
      <c r="D16" s="30"/>
      <c r="E16" s="30"/>
      <c r="F16" s="31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+898833.33-1058161.77-3026.09-8222.36+2700-0.26-1088751.12-12125</f>
        <v>1568325.2800000003</v>
      </c>
      <c r="I16" s="11"/>
      <c r="J16" s="11"/>
      <c r="K16" s="8"/>
      <c r="L16" s="8"/>
    </row>
    <row r="17" spans="2:13" x14ac:dyDescent="0.25">
      <c r="B17" s="29" t="s">
        <v>12</v>
      </c>
      <c r="C17" s="30"/>
      <c r="D17" s="30"/>
      <c r="E17" s="30"/>
      <c r="F17" s="31"/>
      <c r="G17" s="12"/>
      <c r="H17" s="10">
        <v>0</v>
      </c>
      <c r="I17" s="11"/>
      <c r="J17" s="11"/>
    </row>
    <row r="18" spans="2:13" x14ac:dyDescent="0.25">
      <c r="B18" s="29" t="s">
        <v>19</v>
      </c>
      <c r="C18" s="30"/>
      <c r="D18" s="30"/>
      <c r="E18" s="30"/>
      <c r="F18" s="31"/>
      <c r="G18" s="12"/>
      <c r="H18" s="10">
        <v>0</v>
      </c>
      <c r="I18" s="11"/>
      <c r="J18" s="11"/>
    </row>
    <row r="19" spans="2:13" x14ac:dyDescent="0.25">
      <c r="B19" s="29" t="s">
        <v>2</v>
      </c>
      <c r="C19" s="30"/>
      <c r="D19" s="30"/>
      <c r="E19" s="30"/>
      <c r="F19" s="31"/>
      <c r="G19" s="12"/>
      <c r="H19" s="10">
        <f>2373750-142917.73</f>
        <v>2230832.27</v>
      </c>
      <c r="I19" s="11"/>
      <c r="J19" s="11"/>
    </row>
    <row r="20" spans="2:13" x14ac:dyDescent="0.25">
      <c r="B20" s="29" t="s">
        <v>3</v>
      </c>
      <c r="C20" s="30"/>
      <c r="D20" s="30"/>
      <c r="E20" s="30"/>
      <c r="F20" s="31"/>
      <c r="G20" s="12"/>
      <c r="H20" s="10">
        <f>484175.45-346688.6+955500-401234.26+466515.57+362768.64-858079.38+471174.85-471174.85+17809.58+585975.98-585975.98+955500+592731.36-1636267-442868.24+1325024.02</f>
        <v>1474887.1400000004</v>
      </c>
      <c r="I20" s="11"/>
      <c r="J20" s="11"/>
    </row>
    <row r="21" spans="2:13" x14ac:dyDescent="0.25">
      <c r="B21" s="29" t="s">
        <v>13</v>
      </c>
      <c r="C21" s="30"/>
      <c r="D21" s="30"/>
      <c r="E21" s="30"/>
      <c r="F21" s="31"/>
      <c r="G21" s="12"/>
      <c r="H21" s="10">
        <f>4137567.96-1174-1699958.82-1200-4696-31022.11+17762.15-7045-491981-23621.44-1174-1174+1063250-303898.44-130000-1174-766476.52-3522-16077.1-2348-790486.93-34733.31-4697+15992.39-20097+2126500-857852.68+9197+44322-2349-3523-42114-9584.37-675+667440-667440-16012-568228.83-3522-38879.27+15874.8</f>
        <v>1551169.4799999993</v>
      </c>
      <c r="I21" s="11"/>
      <c r="J21" s="11"/>
      <c r="K21" s="11"/>
      <c r="L21" s="8"/>
    </row>
    <row r="22" spans="2:13" x14ac:dyDescent="0.25">
      <c r="B22" s="29" t="s">
        <v>14</v>
      </c>
      <c r="C22" s="30"/>
      <c r="D22" s="30"/>
      <c r="E22" s="30"/>
      <c r="F22" s="31"/>
      <c r="G22" s="12"/>
      <c r="H22" s="10">
        <v>0</v>
      </c>
      <c r="I22" s="11"/>
      <c r="J22" s="11"/>
      <c r="K22" s="8"/>
    </row>
    <row r="23" spans="2:13" x14ac:dyDescent="0.25">
      <c r="B23" s="29" t="s">
        <v>15</v>
      </c>
      <c r="C23" s="30"/>
      <c r="D23" s="30"/>
      <c r="E23" s="30"/>
      <c r="F23" s="31"/>
      <c r="G23" s="12"/>
      <c r="H23" s="10">
        <v>0</v>
      </c>
      <c r="I23" s="11"/>
      <c r="J23" s="11"/>
      <c r="K23" s="8"/>
      <c r="L23" s="8"/>
    </row>
    <row r="24" spans="2:13" x14ac:dyDescent="0.25">
      <c r="B24" s="29" t="s">
        <v>26</v>
      </c>
      <c r="C24" s="30"/>
      <c r="D24" s="30"/>
      <c r="E24" s="30"/>
      <c r="F24" s="31"/>
      <c r="G24" s="13"/>
      <c r="H24" s="10">
        <f>5950+8800+11600+15950+12800+6650+15820+7900+13650+7750+10200+12400+10300+5900+9200+8800+14300+14800+7350+6850+7000+8250+10750+12500+8450+11350+11050+5350+9000+14200+6000+19100+7350+18350+6800+12650+16750+9650+14200+11600+11200+13700+20900+7500+19250+8550+12950+4500+9900+4900+8100+6150+6500+11950+12300+4450+12700+5000+10500+2900+8300+5750+13050+4400+10750+5850+7850+4050+11450+3800+12300+4650+13800+5750+11000+6300+11950+6350+15000+6250+14800+4350+10450+4800+15400+5350+13800+4850+8950+5900+10800+5100</f>
        <v>894370</v>
      </c>
      <c r="I24" s="11"/>
      <c r="J24" s="11"/>
      <c r="K24" s="8"/>
      <c r="L24" s="8"/>
    </row>
    <row r="25" spans="2:13" x14ac:dyDescent="0.25">
      <c r="B25" s="48" t="s">
        <v>24</v>
      </c>
      <c r="C25" s="49"/>
      <c r="D25" s="49"/>
      <c r="E25" s="49"/>
      <c r="F25" s="50"/>
      <c r="G25" s="16">
        <v>43815</v>
      </c>
      <c r="H25" s="4">
        <f>H26+H27+H28+H29+H30+H31</f>
        <v>3169617.33</v>
      </c>
      <c r="I25" s="11"/>
      <c r="J25" s="11"/>
      <c r="K25" s="8"/>
    </row>
    <row r="26" spans="2:13" x14ac:dyDescent="0.25">
      <c r="B26" s="29" t="s">
        <v>10</v>
      </c>
      <c r="C26" s="30"/>
      <c r="D26" s="30"/>
      <c r="E26" s="30"/>
      <c r="F26" s="31"/>
      <c r="G26" s="2"/>
      <c r="H26" s="15">
        <v>2165804.77</v>
      </c>
      <c r="I26" s="11"/>
      <c r="J26" s="11"/>
    </row>
    <row r="27" spans="2:13" x14ac:dyDescent="0.25">
      <c r="B27" s="29" t="s">
        <v>11</v>
      </c>
      <c r="C27" s="30"/>
      <c r="D27" s="30"/>
      <c r="E27" s="30"/>
      <c r="F27" s="31"/>
      <c r="G27" s="2"/>
      <c r="H27" s="10">
        <f>113000+113000-113349.78+113000-117830.83+113000-124074.89+113000-117341.72+113000-96653.49+0.5+113000-76088.11+113000-99241.44+113000-70377.56+223250-0.02-75420.83-90956.97+115750-132414.92-2700-0.15+40000-136817.21</f>
        <v>142732.57999999999</v>
      </c>
      <c r="I27" s="11"/>
      <c r="J27" s="11"/>
      <c r="K27" s="8"/>
    </row>
    <row r="28" spans="2:13" x14ac:dyDescent="0.25">
      <c r="B28" s="29" t="s">
        <v>13</v>
      </c>
      <c r="C28" s="30"/>
      <c r="D28" s="30"/>
      <c r="E28" s="30"/>
      <c r="F28" s="31"/>
      <c r="G28" s="2"/>
      <c r="H28" s="10">
        <f>1758775.38-1036974.4+179666.67-200000-157432+359333.33-117850+9240-1200</f>
        <v>793558.98</v>
      </c>
      <c r="I28" s="11"/>
      <c r="J28" s="11"/>
      <c r="K28" s="8"/>
      <c r="L28" s="8"/>
      <c r="M28" s="8"/>
    </row>
    <row r="29" spans="2:13" x14ac:dyDescent="0.25">
      <c r="B29" s="29" t="s">
        <v>14</v>
      </c>
      <c r="C29" s="30"/>
      <c r="D29" s="30"/>
      <c r="E29" s="30"/>
      <c r="F29" s="31"/>
      <c r="G29" s="2"/>
      <c r="H29" s="10">
        <v>0</v>
      </c>
      <c r="I29" s="11"/>
      <c r="J29" s="11"/>
    </row>
    <row r="30" spans="2:13" x14ac:dyDescent="0.25">
      <c r="B30" s="29" t="s">
        <v>15</v>
      </c>
      <c r="C30" s="30"/>
      <c r="D30" s="30"/>
      <c r="E30" s="30"/>
      <c r="F30" s="31"/>
      <c r="G30" s="2"/>
      <c r="H30" s="10">
        <v>0</v>
      </c>
      <c r="I30" s="11"/>
      <c r="J30" s="11"/>
    </row>
    <row r="31" spans="2:13" x14ac:dyDescent="0.25">
      <c r="B31" s="29" t="s">
        <v>26</v>
      </c>
      <c r="C31" s="30"/>
      <c r="D31" s="30"/>
      <c r="E31" s="30"/>
      <c r="F31" s="31"/>
      <c r="G31" s="2"/>
      <c r="H31" s="10">
        <f>35339+16453+4553+11176</f>
        <v>67521</v>
      </c>
      <c r="I31" s="11"/>
      <c r="J31" s="11"/>
    </row>
    <row r="32" spans="2:13" x14ac:dyDescent="0.25">
      <c r="B32" s="45" t="s">
        <v>16</v>
      </c>
      <c r="C32" s="46"/>
      <c r="D32" s="46"/>
      <c r="E32" s="46"/>
      <c r="F32" s="47"/>
      <c r="G32" s="17">
        <v>43815</v>
      </c>
      <c r="H32" s="5">
        <f>SUM(H33:H41)</f>
        <v>17404873.460000001</v>
      </c>
      <c r="I32" s="11"/>
      <c r="J32" s="11"/>
    </row>
    <row r="33" spans="2:12" x14ac:dyDescent="0.25">
      <c r="B33" s="29" t="s">
        <v>10</v>
      </c>
      <c r="C33" s="30"/>
      <c r="D33" s="30"/>
      <c r="E33" s="30"/>
      <c r="F33" s="31"/>
      <c r="G33" s="13"/>
      <c r="H33" s="15">
        <f>17438194.46-33321</f>
        <v>17404873.460000001</v>
      </c>
      <c r="I33" s="11"/>
      <c r="J33" s="11"/>
    </row>
    <row r="34" spans="2:12" x14ac:dyDescent="0.25">
      <c r="B34" s="29" t="s">
        <v>11</v>
      </c>
      <c r="C34" s="30"/>
      <c r="D34" s="30"/>
      <c r="E34" s="30"/>
      <c r="F34" s="31"/>
      <c r="G34" s="13"/>
      <c r="H34" s="3">
        <v>0</v>
      </c>
      <c r="I34" s="11"/>
      <c r="J34" s="11"/>
    </row>
    <row r="35" spans="2:12" x14ac:dyDescent="0.25">
      <c r="B35" s="29" t="s">
        <v>12</v>
      </c>
      <c r="C35" s="30"/>
      <c r="D35" s="30"/>
      <c r="E35" s="30"/>
      <c r="F35" s="31"/>
      <c r="G35" s="13"/>
      <c r="H35" s="10">
        <v>0</v>
      </c>
      <c r="I35" s="11"/>
      <c r="J35" s="11"/>
    </row>
    <row r="36" spans="2:12" x14ac:dyDescent="0.25">
      <c r="B36" s="29" t="s">
        <v>19</v>
      </c>
      <c r="C36" s="30"/>
      <c r="D36" s="30"/>
      <c r="E36" s="30"/>
      <c r="F36" s="31"/>
      <c r="G36" s="13"/>
      <c r="H36" s="10">
        <v>0</v>
      </c>
      <c r="I36" s="11"/>
      <c r="J36" s="11"/>
    </row>
    <row r="37" spans="2:12" x14ac:dyDescent="0.25">
      <c r="B37" s="29" t="s">
        <v>2</v>
      </c>
      <c r="C37" s="30"/>
      <c r="D37" s="30"/>
      <c r="E37" s="30"/>
      <c r="F37" s="31"/>
      <c r="G37" s="13"/>
      <c r="H37" s="10">
        <v>0</v>
      </c>
      <c r="I37" s="11"/>
      <c r="J37" s="11"/>
    </row>
    <row r="38" spans="2:12" x14ac:dyDescent="0.25">
      <c r="B38" s="29" t="s">
        <v>3</v>
      </c>
      <c r="C38" s="30"/>
      <c r="D38" s="30"/>
      <c r="E38" s="30"/>
      <c r="F38" s="31"/>
      <c r="G38" s="13"/>
      <c r="H38" s="10">
        <v>0</v>
      </c>
      <c r="I38" s="11"/>
      <c r="J38" s="11"/>
    </row>
    <row r="39" spans="2:12" x14ac:dyDescent="0.25">
      <c r="B39" s="29" t="s">
        <v>13</v>
      </c>
      <c r="C39" s="30"/>
      <c r="D39" s="30"/>
      <c r="E39" s="30"/>
      <c r="F39" s="31"/>
      <c r="G39" s="13"/>
      <c r="H39" s="10">
        <v>0</v>
      </c>
      <c r="I39" s="11"/>
      <c r="J39" s="11"/>
    </row>
    <row r="40" spans="2:12" x14ac:dyDescent="0.25">
      <c r="B40" s="29" t="s">
        <v>14</v>
      </c>
      <c r="C40" s="30"/>
      <c r="D40" s="30"/>
      <c r="E40" s="30"/>
      <c r="F40" s="31"/>
      <c r="G40" s="13"/>
      <c r="H40" s="10">
        <v>0</v>
      </c>
      <c r="I40" s="11"/>
      <c r="J40" s="11"/>
    </row>
    <row r="41" spans="2:12" x14ac:dyDescent="0.25">
      <c r="B41" s="29" t="s">
        <v>15</v>
      </c>
      <c r="C41" s="30"/>
      <c r="D41" s="30"/>
      <c r="E41" s="30"/>
      <c r="F41" s="31"/>
      <c r="G41" s="13"/>
      <c r="H41" s="10">
        <v>0</v>
      </c>
      <c r="I41" s="11"/>
      <c r="J41" s="11"/>
    </row>
    <row r="42" spans="2:12" x14ac:dyDescent="0.25">
      <c r="B42" s="45" t="s">
        <v>21</v>
      </c>
      <c r="C42" s="46"/>
      <c r="D42" s="46"/>
      <c r="E42" s="46"/>
      <c r="F42" s="47"/>
      <c r="G42" s="17">
        <v>43815</v>
      </c>
      <c r="H42" s="5">
        <f>SUM(H43:H47)</f>
        <v>2165804.77</v>
      </c>
      <c r="I42" s="11"/>
      <c r="J42" s="11"/>
    </row>
    <row r="43" spans="2:12" x14ac:dyDescent="0.25">
      <c r="B43" s="29" t="s">
        <v>10</v>
      </c>
      <c r="C43" s="30"/>
      <c r="D43" s="30"/>
      <c r="E43" s="30"/>
      <c r="F43" s="31"/>
      <c r="G43" s="2"/>
      <c r="H43" s="15">
        <v>2165804.77</v>
      </c>
      <c r="I43" s="11"/>
      <c r="J43" s="11"/>
    </row>
    <row r="44" spans="2:12" x14ac:dyDescent="0.25">
      <c r="B44" s="29" t="s">
        <v>11</v>
      </c>
      <c r="C44" s="30"/>
      <c r="D44" s="30"/>
      <c r="E44" s="30"/>
      <c r="F44" s="31"/>
      <c r="G44" s="2"/>
      <c r="H44" s="3">
        <v>0</v>
      </c>
      <c r="I44" s="11"/>
      <c r="J44" s="11"/>
    </row>
    <row r="45" spans="2:12" x14ac:dyDescent="0.25">
      <c r="B45" s="29" t="s">
        <v>13</v>
      </c>
      <c r="C45" s="30"/>
      <c r="D45" s="30"/>
      <c r="E45" s="30"/>
      <c r="F45" s="31"/>
      <c r="G45" s="2"/>
      <c r="H45" s="3">
        <v>0</v>
      </c>
      <c r="I45" s="11"/>
      <c r="J45" s="11"/>
    </row>
    <row r="46" spans="2:12" x14ac:dyDescent="0.25">
      <c r="B46" s="29" t="s">
        <v>14</v>
      </c>
      <c r="C46" s="30"/>
      <c r="D46" s="30"/>
      <c r="E46" s="30"/>
      <c r="F46" s="31"/>
      <c r="G46" s="2"/>
      <c r="H46" s="3">
        <v>0</v>
      </c>
      <c r="I46" s="11"/>
      <c r="J46" s="11"/>
    </row>
    <row r="47" spans="2:12" x14ac:dyDescent="0.25">
      <c r="B47" s="29" t="s">
        <v>15</v>
      </c>
      <c r="C47" s="30"/>
      <c r="D47" s="30"/>
      <c r="E47" s="30"/>
      <c r="F47" s="31"/>
      <c r="G47" s="2"/>
      <c r="H47" s="3">
        <v>0</v>
      </c>
      <c r="I47" s="11"/>
      <c r="J47" s="11"/>
    </row>
    <row r="48" spans="2:12" x14ac:dyDescent="0.25">
      <c r="B48" s="26" t="s">
        <v>18</v>
      </c>
      <c r="C48" s="27"/>
      <c r="D48" s="27"/>
      <c r="E48" s="27"/>
      <c r="F48" s="28"/>
      <c r="G48" s="18">
        <v>43815</v>
      </c>
      <c r="H48" s="6">
        <f>35842.79+5089960+549600+691200+5000+8000+5231.78+20830.22-6369822+765000+13329.15-29.19</f>
        <v>814142.75000000012</v>
      </c>
      <c r="I48" s="11"/>
      <c r="J48"/>
      <c r="L48" s="8"/>
    </row>
    <row r="49" spans="2:11" x14ac:dyDescent="0.25">
      <c r="B49" s="29" t="s">
        <v>17</v>
      </c>
      <c r="C49" s="30"/>
      <c r="D49" s="30"/>
      <c r="E49" s="30"/>
      <c r="F49" s="31"/>
      <c r="G49" s="2"/>
      <c r="H49" s="3">
        <f>11850.15+1479</f>
        <v>13329.15</v>
      </c>
      <c r="I49" s="11"/>
      <c r="J49" s="11"/>
    </row>
    <row r="50" spans="2:11" x14ac:dyDescent="0.25">
      <c r="B50" s="42" t="s">
        <v>4</v>
      </c>
      <c r="C50" s="43"/>
      <c r="D50" s="43"/>
      <c r="E50" s="43"/>
      <c r="F50" s="44"/>
      <c r="G50" s="2"/>
      <c r="H50" s="7">
        <f>H14+H25-H32-H42+H48-H49</f>
        <v>9557531.3300000001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49:F49"/>
    <mergeCell ref="B50:F50"/>
    <mergeCell ref="B42:F42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17:F17"/>
    <mergeCell ref="B16:F16"/>
    <mergeCell ref="B15:F15"/>
    <mergeCell ref="B21:F21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2019-12-17T11:51:02Z</dcterms:modified>
</cp:coreProperties>
</file>